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 Sokoła\Desktop\"/>
    </mc:Choice>
  </mc:AlternateContent>
  <xr:revisionPtr revIDLastSave="0" documentId="8_{DB5259B6-3A15-4E52-B7D8-88FD700FC9EC}" xr6:coauthVersionLast="36" xr6:coauthVersionMax="36" xr10:uidLastSave="{00000000-0000-0000-0000-000000000000}"/>
  <bookViews>
    <workbookView xWindow="0" yWindow="0" windowWidth="11904" windowHeight="8148" xr2:uid="{1906F54B-4C33-475C-9F4E-999AEFAED523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1" l="1"/>
  <c r="I13" i="1"/>
  <c r="J13" i="1" s="1"/>
  <c r="F14" i="1"/>
  <c r="J14" i="1" s="1"/>
  <c r="I12" i="1"/>
  <c r="F12" i="1"/>
  <c r="D11" i="1"/>
  <c r="F11" i="1" s="1"/>
  <c r="J11" i="1" s="1"/>
  <c r="F10" i="1"/>
  <c r="J10" i="1" s="1"/>
  <c r="G9" i="1"/>
  <c r="I9" i="1" s="1"/>
  <c r="D9" i="1"/>
  <c r="F9" i="1" s="1"/>
  <c r="G8" i="1"/>
  <c r="I8" i="1" s="1"/>
  <c r="J8" i="1" s="1"/>
  <c r="F6" i="1"/>
  <c r="J6" i="1" s="1"/>
  <c r="D5" i="1"/>
  <c r="F5" i="1" s="1"/>
  <c r="G4" i="1"/>
  <c r="I4" i="1" s="1"/>
  <c r="D4" i="1"/>
  <c r="F4" i="1" s="1"/>
  <c r="G3" i="1"/>
  <c r="I3" i="1" s="1"/>
  <c r="D3" i="1"/>
  <c r="F3" i="1" s="1"/>
  <c r="I15" i="1" l="1"/>
  <c r="J12" i="1"/>
  <c r="J4" i="1"/>
  <c r="J9" i="1"/>
  <c r="F15" i="1"/>
  <c r="J3" i="1"/>
  <c r="J5" i="1"/>
  <c r="J15" i="1" l="1"/>
</calcChain>
</file>

<file path=xl/sharedStrings.xml><?xml version="1.0" encoding="utf-8"?>
<sst xmlns="http://schemas.openxmlformats.org/spreadsheetml/2006/main" count="42" uniqueCount="36">
  <si>
    <t>Koszty bezpośrednie</t>
  </si>
  <si>
    <t>Okres realizacji</t>
  </si>
  <si>
    <t>Wykonawcy</t>
  </si>
  <si>
    <t>Wartość ogółem</t>
  </si>
  <si>
    <t xml:space="preserve">liczba </t>
  </si>
  <si>
    <t>cena jednostkowa</t>
  </si>
  <si>
    <t>Łącznie</t>
  </si>
  <si>
    <t>UWAGI</t>
  </si>
  <si>
    <r>
      <rPr>
        <b/>
        <sz val="9"/>
        <color theme="1"/>
        <rFont val="Calibri"/>
        <family val="2"/>
        <scheme val="minor"/>
      </rPr>
      <t>Koordynatorzy w Powiecie</t>
    </r>
    <r>
      <rPr>
        <sz val="9"/>
        <color theme="1"/>
        <rFont val="Calibri"/>
        <family val="2"/>
        <charset val="238"/>
        <scheme val="minor"/>
      </rPr>
      <t xml:space="preserve"> -  płatne przez 4 miesiące od września do grudnia w 2022, płatne przez 8 miesięcy od stycznia do sierpnia w 2023</t>
    </r>
  </si>
  <si>
    <t>1 września 2022 - 30 sierpnia 2023</t>
  </si>
  <si>
    <t>Koordynator Współpracy Międzysektorowej - Koordynator WM</t>
  </si>
  <si>
    <t>Koordynatorzy w Instytucji Koordynującej -  płatne przez 4 miesiące od września do grudnia w 2022, płatne przez 8 miesięcy od stycznia do sierpnia w 2023</t>
  </si>
  <si>
    <t>Koordynator w Instytucji Koordynującej - Koordynator IK</t>
  </si>
  <si>
    <r>
      <t xml:space="preserve">Powołanie i praca koordynatorów ds.badań </t>
    </r>
    <r>
      <rPr>
        <b/>
        <sz val="9"/>
        <color theme="1"/>
        <rFont val="Calibri"/>
        <family val="2"/>
        <scheme val="minor"/>
      </rPr>
      <t xml:space="preserve">WWR </t>
    </r>
    <r>
      <rPr>
        <sz val="9"/>
        <color theme="1"/>
        <rFont val="Calibri"/>
        <family val="2"/>
        <charset val="238"/>
        <scheme val="minor"/>
      </rPr>
      <t>w powiecie - przez 3 m-ce</t>
    </r>
  </si>
  <si>
    <t>Koordynator ds.. Badań WWR - KB WWR</t>
  </si>
  <si>
    <t>wynagrodzenia KB WWR w roku 2023 płaci UŚ</t>
  </si>
  <si>
    <r>
      <t xml:space="preserve">Realizacja </t>
    </r>
    <r>
      <rPr>
        <b/>
        <sz val="9"/>
        <color theme="1"/>
        <rFont val="Calibri"/>
        <family val="2"/>
        <scheme val="minor"/>
      </rPr>
      <t xml:space="preserve">badań skriningowych dzieci </t>
    </r>
    <r>
      <rPr>
        <sz val="9"/>
        <color theme="1"/>
        <rFont val="Calibri"/>
        <family val="2"/>
        <charset val="238"/>
        <scheme val="minor"/>
      </rPr>
      <t>- liczba osób badanych w każdym powiecie ca. 420 dzieci</t>
    </r>
  </si>
  <si>
    <t>Realizatorzy badań - opiekunowie, wychowawcy, osoby bezpośrednio pracujące z dziećmi w żłobkach, przedszkolach, pracownicy PPP dokonujący obserwacji małych dzieci</t>
  </si>
  <si>
    <r>
      <rPr>
        <b/>
        <sz val="9"/>
        <color theme="1"/>
        <rFont val="Calibri"/>
        <family val="2"/>
        <scheme val="minor"/>
      </rPr>
      <t>Realizacja wsparcia</t>
    </r>
    <r>
      <rPr>
        <sz val="9"/>
        <color theme="1"/>
        <rFont val="Calibri"/>
        <family val="2"/>
        <scheme val="minor"/>
      </rPr>
      <t xml:space="preserve"> - studium przypadku/rodziny </t>
    </r>
    <r>
      <rPr>
        <b/>
        <sz val="9"/>
        <color theme="1"/>
        <rFont val="Calibri"/>
        <family val="2"/>
        <scheme val="minor"/>
      </rPr>
      <t>WWR</t>
    </r>
    <r>
      <rPr>
        <sz val="9"/>
        <color theme="1"/>
        <rFont val="Calibri"/>
        <family val="2"/>
        <scheme val="minor"/>
      </rPr>
      <t xml:space="preserve"> powiatu, po 10 rodzin x 5 miesięcy</t>
    </r>
  </si>
  <si>
    <t>styczeń-maj 2023</t>
  </si>
  <si>
    <t>Realizatorzy - członkowie Zespołu WWR bezpośrednio pracujący z rodziną</t>
  </si>
  <si>
    <r>
      <t xml:space="preserve">Powołanie i praca koordynatorów ds. </t>
    </r>
    <r>
      <rPr>
        <b/>
        <sz val="9"/>
        <color theme="1"/>
        <rFont val="Calibri"/>
        <family val="2"/>
        <scheme val="minor"/>
      </rPr>
      <t xml:space="preserve">badania uczniów - </t>
    </r>
    <r>
      <rPr>
        <sz val="9"/>
        <color theme="1"/>
        <rFont val="Calibri"/>
        <family val="2"/>
        <charset val="238"/>
        <scheme val="minor"/>
      </rPr>
      <t xml:space="preserve"> przez 8 m-cy</t>
    </r>
  </si>
  <si>
    <t>1 października 2022 - 31 maja 2023</t>
  </si>
  <si>
    <t>Koordynator ds.. Badań uczniów - KB AKU</t>
  </si>
  <si>
    <t>za miesiąc czerwiec 2023 KBU zapłaci UŚ</t>
  </si>
  <si>
    <t xml:space="preserve">Badanie wstępne (skriningowe) uczniów w szkole - liczba uczniów w każdym powiecie ca. 210 uczniów </t>
  </si>
  <si>
    <t>Realizatorzy badań - wychowawcy, nauczyciele w szkołach podstawowych i ponadpodstawowych</t>
  </si>
  <si>
    <t xml:space="preserve">Etap 2.  realizacja badań AKU - liczba osób badanych 70 </t>
  </si>
  <si>
    <t>Monitorowanie rozwoju ucznia z trudnościami - wdrażanie i monitorowanie realizacji zaleceń zawartych w modelowym planie wsparcia oraz ocena jego skuteczności, realizacja wsparcia ucznia w szkole  ( po 10 uczniów na powiat łącznie 360 uczniów)</t>
  </si>
  <si>
    <t>styczeń - czerwiec 2023</t>
  </si>
  <si>
    <t>Realizatorzy - członkowie Zespołu Wspierającego Ucznia w szkole</t>
  </si>
  <si>
    <t>Wartość pozycji uległa zwiększeniu</t>
  </si>
  <si>
    <t>Organizacja działań promujących projekt oraz model wsparcia międzysektorowego na poziomie regionalnym w powiatach, styczeń-czerwiec 2023</t>
  </si>
  <si>
    <t>Nowa pozyzycja</t>
  </si>
  <si>
    <t>KOSZTY OBSŁUGI ADMINISTRACYJNEJ</t>
  </si>
  <si>
    <t xml:space="preserve">KWOTA NA POWIAT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</si>
</sst>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44" fontId="4" fillId="3" borderId="1" xfId="0" applyNumberFormat="1" applyFont="1" applyFill="1" applyBorder="1" applyAlignment="1">
      <alignment wrapText="1"/>
    </xf>
    <xf numFmtId="44" fontId="4" fillId="3" borderId="1" xfId="0" applyNumberFormat="1" applyFont="1" applyFill="1" applyBorder="1"/>
    <xf numFmtId="164" fontId="4" fillId="3" borderId="1" xfId="0" applyNumberFormat="1" applyFont="1" applyFill="1" applyBorder="1"/>
    <xf numFmtId="44" fontId="4" fillId="3" borderId="1" xfId="1" applyFont="1" applyFill="1" applyBorder="1" applyAlignment="1">
      <alignment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164" fontId="4" fillId="4" borderId="1" xfId="0" applyNumberFormat="1" applyFont="1" applyFill="1" applyBorder="1"/>
    <xf numFmtId="0" fontId="5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164" fontId="4" fillId="5" borderId="1" xfId="0" applyNumberFormat="1" applyFont="1" applyFill="1" applyBorder="1"/>
    <xf numFmtId="44" fontId="4" fillId="5" borderId="1" xfId="1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/>
    <xf numFmtId="44" fontId="4" fillId="6" borderId="1" xfId="1" applyFont="1" applyFill="1" applyBorder="1" applyAlignment="1">
      <alignment wrapText="1"/>
    </xf>
    <xf numFmtId="164" fontId="4" fillId="6" borderId="1" xfId="0" applyNumberFormat="1" applyFont="1" applyFill="1" applyBorder="1"/>
    <xf numFmtId="0" fontId="4" fillId="7" borderId="1" xfId="0" applyFont="1" applyFill="1" applyBorder="1" applyAlignment="1">
      <alignment vertical="center" wrapText="1"/>
    </xf>
    <xf numFmtId="17" fontId="4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/>
    <xf numFmtId="44" fontId="4" fillId="7" borderId="1" xfId="1" applyFont="1" applyFill="1" applyBorder="1" applyAlignment="1">
      <alignment wrapText="1"/>
    </xf>
    <xf numFmtId="164" fontId="4" fillId="7" borderId="1" xfId="0" applyNumberFormat="1" applyFont="1" applyFill="1" applyBorder="1"/>
    <xf numFmtId="0" fontId="4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/>
    <xf numFmtId="164" fontId="4" fillId="8" borderId="1" xfId="0" applyNumberFormat="1" applyFont="1" applyFill="1" applyBorder="1"/>
    <xf numFmtId="44" fontId="4" fillId="8" borderId="1" xfId="1" applyFont="1" applyFill="1" applyBorder="1" applyAlignment="1">
      <alignment wrapText="1"/>
    </xf>
    <xf numFmtId="0" fontId="8" fillId="0" borderId="1" xfId="0" applyFont="1" applyBorder="1"/>
    <xf numFmtId="44" fontId="8" fillId="0" borderId="1" xfId="0" applyNumberFormat="1" applyFont="1" applyBorder="1"/>
    <xf numFmtId="164" fontId="8" fillId="0" borderId="1" xfId="0" applyNumberFormat="1" applyFont="1" applyBorder="1"/>
    <xf numFmtId="44" fontId="0" fillId="0" borderId="0" xfId="0" applyNumberFormat="1"/>
    <xf numFmtId="164" fontId="0" fillId="0" borderId="0" xfId="0" applyNumberFormat="1"/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/>
    <xf numFmtId="164" fontId="7" fillId="9" borderId="1" xfId="0" applyNumberFormat="1" applyFont="1" applyFill="1" applyBorder="1"/>
    <xf numFmtId="44" fontId="7" fillId="9" borderId="1" xfId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164" fontId="4" fillId="5" borderId="7" xfId="0" applyNumberFormat="1" applyFont="1" applyFill="1" applyBorder="1" applyAlignment="1">
      <alignment horizontal="right"/>
    </xf>
    <xf numFmtId="164" fontId="4" fillId="5" borderId="8" xfId="0" applyNumberFormat="1" applyFont="1" applyFill="1" applyBorder="1" applyAlignment="1">
      <alignment horizontal="right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8C31-AF83-44DD-8E65-252F6A8F0C50}">
  <dimension ref="A1:K16"/>
  <sheetViews>
    <sheetView tabSelected="1" zoomScaleNormal="100" workbookViewId="0">
      <selection activeCell="I14" sqref="I14"/>
    </sheetView>
  </sheetViews>
  <sheetFormatPr defaultColWidth="11.44140625" defaultRowHeight="14.4" x14ac:dyDescent="0.3"/>
  <cols>
    <col min="1" max="1" width="35.33203125" customWidth="1"/>
    <col min="2" max="2" width="12.44140625" customWidth="1"/>
    <col min="3" max="3" width="22.33203125" customWidth="1"/>
    <col min="4" max="4" width="6.6640625" customWidth="1"/>
    <col min="6" max="6" width="14.5546875" customWidth="1"/>
    <col min="7" max="7" width="7.88671875" customWidth="1"/>
    <col min="8" max="8" width="12.5546875" customWidth="1"/>
    <col min="9" max="9" width="14" customWidth="1"/>
    <col min="10" max="10" width="15.33203125" customWidth="1"/>
    <col min="11" max="11" width="16.5546875" customWidth="1"/>
  </cols>
  <sheetData>
    <row r="1" spans="1:11" x14ac:dyDescent="0.3">
      <c r="A1" s="57" t="s">
        <v>0</v>
      </c>
      <c r="B1" s="57" t="s">
        <v>1</v>
      </c>
      <c r="C1" s="58" t="s">
        <v>2</v>
      </c>
      <c r="D1" s="59">
        <v>2022</v>
      </c>
      <c r="E1" s="60"/>
      <c r="F1" s="61"/>
      <c r="G1" s="59">
        <v>2023</v>
      </c>
      <c r="H1" s="60"/>
      <c r="I1" s="61"/>
      <c r="J1" s="55" t="s">
        <v>3</v>
      </c>
    </row>
    <row r="2" spans="1:11" ht="24.6" x14ac:dyDescent="0.3">
      <c r="A2" s="57"/>
      <c r="B2" s="57"/>
      <c r="C2" s="58"/>
      <c r="D2" s="1" t="s">
        <v>4</v>
      </c>
      <c r="E2" s="1" t="s">
        <v>5</v>
      </c>
      <c r="F2" s="2" t="s">
        <v>6</v>
      </c>
      <c r="G2" s="1" t="s">
        <v>4</v>
      </c>
      <c r="H2" s="1" t="s">
        <v>5</v>
      </c>
      <c r="I2" s="2" t="s">
        <v>6</v>
      </c>
      <c r="J2" s="56"/>
      <c r="K2" t="s">
        <v>7</v>
      </c>
    </row>
    <row r="3" spans="1:11" ht="36" x14ac:dyDescent="0.3">
      <c r="A3" s="3" t="s">
        <v>8</v>
      </c>
      <c r="B3" s="4" t="s">
        <v>9</v>
      </c>
      <c r="C3" s="5" t="s">
        <v>10</v>
      </c>
      <c r="D3" s="6">
        <f>4</f>
        <v>4</v>
      </c>
      <c r="E3" s="7">
        <v>2000</v>
      </c>
      <c r="F3" s="8">
        <f>D3*E3</f>
        <v>8000</v>
      </c>
      <c r="G3" s="6">
        <f>8</f>
        <v>8</v>
      </c>
      <c r="H3" s="9">
        <v>2000</v>
      </c>
      <c r="I3" s="9">
        <f>G3*H3</f>
        <v>16000</v>
      </c>
      <c r="J3" s="8">
        <f>F3+I3</f>
        <v>24000</v>
      </c>
    </row>
    <row r="4" spans="1:11" ht="48" x14ac:dyDescent="0.3">
      <c r="A4" s="3" t="s">
        <v>11</v>
      </c>
      <c r="B4" s="4" t="s">
        <v>9</v>
      </c>
      <c r="C4" s="5" t="s">
        <v>12</v>
      </c>
      <c r="D4" s="6">
        <f>4</f>
        <v>4</v>
      </c>
      <c r="E4" s="10">
        <v>1700</v>
      </c>
      <c r="F4" s="8">
        <f>D4*E4</f>
        <v>6800</v>
      </c>
      <c r="G4" s="6">
        <f>8</f>
        <v>8</v>
      </c>
      <c r="H4" s="9">
        <v>1700</v>
      </c>
      <c r="I4" s="9">
        <f>G4*H4</f>
        <v>13600</v>
      </c>
      <c r="J4" s="9">
        <f>I4+F4</f>
        <v>20400</v>
      </c>
    </row>
    <row r="5" spans="1:11" ht="43.2" x14ac:dyDescent="0.3">
      <c r="A5" s="11" t="s">
        <v>13</v>
      </c>
      <c r="B5" s="12">
        <v>2022</v>
      </c>
      <c r="C5" s="13" t="s">
        <v>14</v>
      </c>
      <c r="D5" s="14">
        <f>3</f>
        <v>3</v>
      </c>
      <c r="E5" s="15">
        <v>1300</v>
      </c>
      <c r="F5" s="15">
        <f>D5*E5</f>
        <v>3900</v>
      </c>
      <c r="G5" s="14">
        <v>0</v>
      </c>
      <c r="H5" s="15">
        <v>0</v>
      </c>
      <c r="I5" s="15">
        <v>0</v>
      </c>
      <c r="J5" s="15">
        <f t="shared" ref="J5:J6" si="0">F5+I5</f>
        <v>3900</v>
      </c>
      <c r="K5" s="53" t="s">
        <v>15</v>
      </c>
    </row>
    <row r="6" spans="1:11" ht="36" customHeight="1" x14ac:dyDescent="0.3">
      <c r="A6" s="66" t="s">
        <v>16</v>
      </c>
      <c r="B6" s="68">
        <v>2022</v>
      </c>
      <c r="C6" s="70" t="s">
        <v>17</v>
      </c>
      <c r="D6" s="62">
        <v>417</v>
      </c>
      <c r="E6" s="64">
        <v>100</v>
      </c>
      <c r="F6" s="64">
        <f>D6*E6</f>
        <v>41700</v>
      </c>
      <c r="G6" s="62">
        <v>0</v>
      </c>
      <c r="H6" s="64">
        <v>0</v>
      </c>
      <c r="I6" s="64">
        <v>0</v>
      </c>
      <c r="J6" s="64">
        <f t="shared" si="0"/>
        <v>41700</v>
      </c>
    </row>
    <row r="7" spans="1:11" ht="47.1" customHeight="1" x14ac:dyDescent="0.3">
      <c r="A7" s="67"/>
      <c r="B7" s="69"/>
      <c r="C7" s="71"/>
      <c r="D7" s="63"/>
      <c r="E7" s="65"/>
      <c r="F7" s="65"/>
      <c r="G7" s="63"/>
      <c r="H7" s="65"/>
      <c r="I7" s="65"/>
      <c r="J7" s="65"/>
    </row>
    <row r="8" spans="1:11" ht="36" x14ac:dyDescent="0.3">
      <c r="A8" s="16" t="s">
        <v>18</v>
      </c>
      <c r="B8" s="17" t="s">
        <v>19</v>
      </c>
      <c r="C8" s="18" t="s">
        <v>20</v>
      </c>
      <c r="D8" s="19">
        <v>0</v>
      </c>
      <c r="E8" s="20">
        <v>0</v>
      </c>
      <c r="F8" s="20">
        <v>0</v>
      </c>
      <c r="G8" s="19">
        <f>5*10</f>
        <v>50</v>
      </c>
      <c r="H8" s="21">
        <v>946.8</v>
      </c>
      <c r="I8" s="20">
        <f>G8*H8</f>
        <v>47340</v>
      </c>
      <c r="J8" s="20">
        <f>I8+F8</f>
        <v>47340</v>
      </c>
    </row>
    <row r="9" spans="1:11" ht="43.2" x14ac:dyDescent="0.3">
      <c r="A9" s="22" t="s">
        <v>21</v>
      </c>
      <c r="B9" s="23" t="s">
        <v>22</v>
      </c>
      <c r="C9" s="24" t="s">
        <v>23</v>
      </c>
      <c r="D9" s="25">
        <f>3</f>
        <v>3</v>
      </c>
      <c r="E9" s="26">
        <v>1391.6</v>
      </c>
      <c r="F9" s="27">
        <f t="shared" ref="F9" si="1">D9*E9</f>
        <v>4174.7999999999993</v>
      </c>
      <c r="G9" s="25">
        <f>5</f>
        <v>5</v>
      </c>
      <c r="H9" s="26">
        <v>1391.97</v>
      </c>
      <c r="I9" s="27">
        <f>G9*H9</f>
        <v>6959.85</v>
      </c>
      <c r="J9" s="27">
        <f t="shared" ref="J9:J11" si="2">F9+I9</f>
        <v>11134.65</v>
      </c>
      <c r="K9" s="53" t="s">
        <v>24</v>
      </c>
    </row>
    <row r="10" spans="1:11" ht="48" x14ac:dyDescent="0.3">
      <c r="A10" s="28" t="s">
        <v>25</v>
      </c>
      <c r="B10" s="29">
        <v>2022</v>
      </c>
      <c r="C10" s="30" t="s">
        <v>26</v>
      </c>
      <c r="D10" s="31">
        <v>208</v>
      </c>
      <c r="E10" s="32">
        <v>25</v>
      </c>
      <c r="F10" s="33">
        <f>D10*E10</f>
        <v>5200</v>
      </c>
      <c r="G10" s="31">
        <v>0</v>
      </c>
      <c r="H10" s="33">
        <v>0</v>
      </c>
      <c r="I10" s="33">
        <v>0</v>
      </c>
      <c r="J10" s="33">
        <f t="shared" si="2"/>
        <v>5200</v>
      </c>
    </row>
    <row r="11" spans="1:11" ht="48" x14ac:dyDescent="0.3">
      <c r="A11" s="28" t="s">
        <v>27</v>
      </c>
      <c r="B11" s="34">
        <v>2022</v>
      </c>
      <c r="C11" s="30" t="s">
        <v>26</v>
      </c>
      <c r="D11" s="31">
        <f>70</f>
        <v>70</v>
      </c>
      <c r="E11" s="32">
        <v>100</v>
      </c>
      <c r="F11" s="33">
        <f t="shared" ref="F11:F12" si="3">D11*E11</f>
        <v>7000</v>
      </c>
      <c r="G11" s="31">
        <v>0</v>
      </c>
      <c r="H11" s="33">
        <v>0</v>
      </c>
      <c r="I11" s="33">
        <v>0</v>
      </c>
      <c r="J11" s="33">
        <f t="shared" si="2"/>
        <v>7000</v>
      </c>
    </row>
    <row r="12" spans="1:11" ht="72" x14ac:dyDescent="0.3">
      <c r="A12" s="35" t="s">
        <v>28</v>
      </c>
      <c r="B12" s="36" t="s">
        <v>29</v>
      </c>
      <c r="C12" s="30" t="s">
        <v>30</v>
      </c>
      <c r="D12" s="31">
        <v>0</v>
      </c>
      <c r="E12" s="33">
        <v>0</v>
      </c>
      <c r="F12" s="33">
        <f t="shared" si="3"/>
        <v>0</v>
      </c>
      <c r="G12" s="31">
        <v>50</v>
      </c>
      <c r="H12" s="32">
        <v>500</v>
      </c>
      <c r="I12" s="33">
        <f t="shared" ref="I12" si="4">G12*H12</f>
        <v>25000</v>
      </c>
      <c r="J12" s="33">
        <f>F12+I12</f>
        <v>25000</v>
      </c>
      <c r="K12" s="53" t="s">
        <v>31</v>
      </c>
    </row>
    <row r="13" spans="1:11" ht="36" x14ac:dyDescent="0.3">
      <c r="A13" s="48" t="s">
        <v>32</v>
      </c>
      <c r="B13" s="49" t="s">
        <v>29</v>
      </c>
      <c r="C13" s="49"/>
      <c r="D13" s="50">
        <v>0</v>
      </c>
      <c r="E13" s="51">
        <v>0</v>
      </c>
      <c r="F13" s="51">
        <v>0</v>
      </c>
      <c r="G13" s="50">
        <v>1</v>
      </c>
      <c r="H13" s="52">
        <v>10000</v>
      </c>
      <c r="I13" s="51">
        <f>G13*H13</f>
        <v>10000</v>
      </c>
      <c r="J13" s="51">
        <f>I13</f>
        <v>10000</v>
      </c>
      <c r="K13" s="54" t="s">
        <v>33</v>
      </c>
    </row>
    <row r="14" spans="1:11" x14ac:dyDescent="0.3">
      <c r="A14" s="37" t="s">
        <v>34</v>
      </c>
      <c r="B14" s="38"/>
      <c r="C14" s="39"/>
      <c r="D14" s="40">
        <v>4</v>
      </c>
      <c r="E14" s="41">
        <v>1900</v>
      </c>
      <c r="F14" s="41">
        <f>D14*E14</f>
        <v>7600</v>
      </c>
      <c r="G14" s="40">
        <v>8</v>
      </c>
      <c r="H14" s="42">
        <f>1700+975</f>
        <v>2675</v>
      </c>
      <c r="I14" s="41">
        <f>G14*H14</f>
        <v>21400</v>
      </c>
      <c r="J14" s="41">
        <f>F14+I14</f>
        <v>29000</v>
      </c>
    </row>
    <row r="15" spans="1:11" x14ac:dyDescent="0.3">
      <c r="A15" s="43" t="s">
        <v>35</v>
      </c>
      <c r="B15" s="43"/>
      <c r="C15" s="43"/>
      <c r="D15" s="43"/>
      <c r="E15" s="43"/>
      <c r="F15" s="44">
        <f>SUM(F3:F14)</f>
        <v>84374.8</v>
      </c>
      <c r="G15" s="43"/>
      <c r="H15" s="43"/>
      <c r="I15" s="45">
        <f>SUM(I3:I14)</f>
        <v>140299.85</v>
      </c>
      <c r="J15" s="44">
        <f>SUM(J3:J14)</f>
        <v>224674.65</v>
      </c>
    </row>
    <row r="16" spans="1:11" x14ac:dyDescent="0.3">
      <c r="F16" s="46"/>
      <c r="I16" s="47"/>
      <c r="J16" s="46"/>
    </row>
  </sheetData>
  <mergeCells count="16"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F6:F7"/>
    <mergeCell ref="J1:J2"/>
    <mergeCell ref="A1:A2"/>
    <mergeCell ref="B1:B2"/>
    <mergeCell ref="C1:C2"/>
    <mergeCell ref="D1:F1"/>
    <mergeCell ref="G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7100b9-b560-44b7-9700-c9e01cc107b0" xsi:nil="true"/>
    <lcf76f155ced4ddcb4097134ff3c332f xmlns="1d9d4d47-3c34-441c-87c8-a1d395826c7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1BDB3DCA99714AB6FB2B977A562649" ma:contentTypeVersion="12" ma:contentTypeDescription="Create a new document." ma:contentTypeScope="" ma:versionID="e269abaea46a188e344ff59fd102c7c9">
  <xsd:schema xmlns:xsd="http://www.w3.org/2001/XMLSchema" xmlns:xs="http://www.w3.org/2001/XMLSchema" xmlns:p="http://schemas.microsoft.com/office/2006/metadata/properties" xmlns:ns2="1d9d4d47-3c34-441c-87c8-a1d395826c7e" xmlns:ns3="367100b9-b560-44b7-9700-c9e01cc107b0" targetNamespace="http://schemas.microsoft.com/office/2006/metadata/properties" ma:root="true" ma:fieldsID="a8ff955c7b4e4bf794fdc476d3b5405a" ns2:_="" ns3:_="">
    <xsd:import namespace="1d9d4d47-3c34-441c-87c8-a1d395826c7e"/>
    <xsd:import namespace="367100b9-b560-44b7-9700-c9e01cc107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d4d47-3c34-441c-87c8-a1d395826c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b0ad5e2-dd37-4b24-9842-044369a8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100b9-b560-44b7-9700-c9e01cc107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97c412d-905e-4047-b101-34576d6e0594}" ma:internalName="TaxCatchAll" ma:showField="CatchAllData" ma:web="367100b9-b560-44b7-9700-c9e01cc107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457AD-32C3-407D-B872-3D5035E9E288}">
  <ds:schemaRefs>
    <ds:schemaRef ds:uri="367100b9-b560-44b7-9700-c9e01cc107b0"/>
    <ds:schemaRef ds:uri="http://purl.org/dc/elements/1.1/"/>
    <ds:schemaRef ds:uri="1d9d4d47-3c34-441c-87c8-a1d395826c7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E85179D-9838-4A1E-8DC6-B32940AFFF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0FFCCA-5B00-46A7-ABD5-49FCFA6C82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9d4d47-3c34-441c-87c8-a1d395826c7e"/>
    <ds:schemaRef ds:uri="367100b9-b560-44b7-9700-c9e01cc107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Sokoła</dc:creator>
  <cp:keywords/>
  <dc:description/>
  <cp:lastModifiedBy>Aleksandra Sokoła</cp:lastModifiedBy>
  <cp:revision/>
  <dcterms:created xsi:type="dcterms:W3CDTF">2023-01-17T13:58:11Z</dcterms:created>
  <dcterms:modified xsi:type="dcterms:W3CDTF">2023-02-20T19:32:54Z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0x010100601BDB3DCA99714AB6FB2B977A562649</vt:lpwstr>
  </property>
  <property fmtid="{D5CDD505-2E9C-101B-9397-08002B2CF9AE}" pid="3" name="MediaServiceImageTags">
    <vt:lpwstr/>
  </property>
</Properties>
</file>